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ntrumsgården\Downloads\"/>
    </mc:Choice>
  </mc:AlternateContent>
  <xr:revisionPtr revIDLastSave="0" documentId="8_{3333FEB8-ACAA-4A2F-9235-4C6E22FE4CAF}" xr6:coauthVersionLast="47" xr6:coauthVersionMax="47" xr10:uidLastSave="{00000000-0000-0000-0000-000000000000}"/>
  <bookViews>
    <workbookView xWindow="4260" yWindow="6090" windowWidth="33900" windowHeight="14040" xr2:uid="{3E7CF1F6-30F9-4273-B5ED-EF7931B7F2EE}"/>
  </bookViews>
  <sheets>
    <sheet name="Resultatrapport - (2024) fotb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C50" i="2"/>
  <c r="C30" i="2"/>
  <c r="C31" i="2" s="1"/>
  <c r="C17" i="2"/>
  <c r="C59" i="2"/>
  <c r="C88" i="2"/>
  <c r="B23" i="2"/>
  <c r="B17" i="2"/>
  <c r="B90" i="2" l="1"/>
  <c r="B99" i="2" s="1"/>
  <c r="B100" i="2" s="1"/>
  <c r="C89" i="2"/>
  <c r="C90" i="2" s="1"/>
  <c r="C99" i="2" s="1"/>
  <c r="C101" i="2" s="1"/>
  <c r="B101" i="2"/>
  <c r="C100" i="2" l="1"/>
</calcChain>
</file>

<file path=xl/sharedStrings.xml><?xml version="1.0" encoding="utf-8"?>
<sst xmlns="http://schemas.openxmlformats.org/spreadsheetml/2006/main" count="103" uniqueCount="93">
  <si>
    <t>Resultatrapport</t>
  </si>
  <si>
    <t>LYNGDAL IDRETTSLAG</t>
  </si>
  <si>
    <t>(2024)</t>
  </si>
  <si>
    <t>Resultat (2024)</t>
  </si>
  <si>
    <t>Regnskapskonto</t>
  </si>
  <si>
    <t>Driftsresultat</t>
  </si>
  <si>
    <r>
      <t>   </t>
    </r>
    <r>
      <rPr>
        <b/>
        <sz val="10"/>
        <color theme="1"/>
        <rFont val="Aptos Narrow"/>
        <family val="2"/>
        <scheme val="minor"/>
      </rPr>
      <t>Driftsinntekter</t>
    </r>
  </si>
  <si>
    <r>
      <t>      </t>
    </r>
    <r>
      <rPr>
        <b/>
        <sz val="10"/>
        <color theme="1"/>
        <rFont val="Aptos Narrow"/>
        <family val="2"/>
        <scheme val="minor"/>
      </rPr>
      <t>Salgsinntekter</t>
    </r>
  </si>
  <si>
    <t>         3100 Salgsinntekt, avgiftsfri</t>
  </si>
  <si>
    <t>         3205 Kiosk</t>
  </si>
  <si>
    <r>
      <t>      </t>
    </r>
    <r>
      <rPr>
        <b/>
        <sz val="10"/>
        <color theme="1"/>
        <rFont val="Aptos Narrow"/>
        <family val="2"/>
        <scheme val="minor"/>
      </rPr>
      <t>Annen driftsinntekt</t>
    </r>
  </si>
  <si>
    <t>         3365 Inntekt egen turnering</t>
  </si>
  <si>
    <t>         3452 offentlige tilskudd</t>
  </si>
  <si>
    <t>         3615 Leieinntekt andre varige driftsmidler avgiftsfri</t>
  </si>
  <si>
    <t>         3645 Lotteri - dugnad</t>
  </si>
  <si>
    <t>         3650 Utleieinntekter Lyngdal Cup</t>
  </si>
  <si>
    <t>         3900 Annen driftsrelatert inntekt</t>
  </si>
  <si>
    <t>         3925 Treningsavgift</t>
  </si>
  <si>
    <t>         3930 Salg spiller</t>
  </si>
  <si>
    <t>         3940 Egenandeler</t>
  </si>
  <si>
    <t>         3945 Alle skal med</t>
  </si>
  <si>
    <r>
      <t>   </t>
    </r>
    <r>
      <rPr>
        <b/>
        <sz val="10"/>
        <color theme="1"/>
        <rFont val="Aptos Narrow"/>
        <family val="2"/>
        <scheme val="minor"/>
      </rPr>
      <t>Driftskostnader</t>
    </r>
  </si>
  <si>
    <r>
      <t>      </t>
    </r>
    <r>
      <rPr>
        <b/>
        <sz val="10"/>
        <color theme="1"/>
        <rFont val="Aptos Narrow"/>
        <family val="2"/>
        <scheme val="minor"/>
      </rPr>
      <t>Varekostnad</t>
    </r>
  </si>
  <si>
    <t>         4010 Møte trenere-personale</t>
  </si>
  <si>
    <t>         4110 Utgifter A-laget</t>
  </si>
  <si>
    <t>         4120 Damelaget</t>
  </si>
  <si>
    <t>         4130 Utgifter juniorer</t>
  </si>
  <si>
    <t>         4140 B-lag utgifter</t>
  </si>
  <si>
    <t>         4235 Utgifter aktivitetstilbud</t>
  </si>
  <si>
    <t>         4236 Trenere</t>
  </si>
  <si>
    <t>         4305 Kjøp skilt-logo</t>
  </si>
  <si>
    <t>         4315 varekjøp fritt</t>
  </si>
  <si>
    <t>         4322 Turneringsutgifter JR</t>
  </si>
  <si>
    <t>         4376 Innkjøp dugnad-lotteri</t>
  </si>
  <si>
    <t>         4401 Kjøp utland</t>
  </si>
  <si>
    <t>         4550 Dommer Herrer A</t>
  </si>
  <si>
    <t>         4551 Utgifter damer</t>
  </si>
  <si>
    <t>         4552 Dommerutgifter</t>
  </si>
  <si>
    <t>         4555 Dommer kurs etc.</t>
  </si>
  <si>
    <r>
      <t>      </t>
    </r>
    <r>
      <rPr>
        <b/>
        <sz val="10"/>
        <color theme="1"/>
        <rFont val="Aptos Narrow"/>
        <family val="2"/>
        <scheme val="minor"/>
      </rPr>
      <t>Lønnskostnad</t>
    </r>
  </si>
  <si>
    <t>         5000 Lønn til ansatte</t>
  </si>
  <si>
    <t>         5002 Lønn trenere</t>
  </si>
  <si>
    <t>         5020 Feriepenger</t>
  </si>
  <si>
    <t>         5400 Arbeidsgiveravgift</t>
  </si>
  <si>
    <t>         5401 Arbeidsgiveravgift av opptjente feriepenger</t>
  </si>
  <si>
    <t>         5405 Arbeidsgiveravgift av andre påløpte lønnskostnader</t>
  </si>
  <si>
    <t>         5946 Pensjonskost ansatt</t>
  </si>
  <si>
    <r>
      <t>      </t>
    </r>
    <r>
      <rPr>
        <b/>
        <sz val="10"/>
        <color theme="1"/>
        <rFont val="Aptos Narrow"/>
        <family val="2"/>
        <scheme val="minor"/>
      </rPr>
      <t>Annen driftskostnad</t>
    </r>
  </si>
  <si>
    <t>         6360 Renhold</t>
  </si>
  <si>
    <t>         6420 Leie datasystemer</t>
  </si>
  <si>
    <t>         6560 Rekvisita</t>
  </si>
  <si>
    <t>         6570 Idrettstøy</t>
  </si>
  <si>
    <t>         6575 Idrettsutstyr</t>
  </si>
  <si>
    <t>         6576 Utstyr dommere</t>
  </si>
  <si>
    <t>         6586 NFF overganger</t>
  </si>
  <si>
    <t>         6625 Utgifter cup</t>
  </si>
  <si>
    <t>         6640 Utgifter fotball</t>
  </si>
  <si>
    <t>         6790 Annen fremmed tjeneste</t>
  </si>
  <si>
    <t>         6800 Kontorrekvisita</t>
  </si>
  <si>
    <t>         6825 Medisinsk behandlinh-utstyr</t>
  </si>
  <si>
    <t>         6860 Møte, kurs, oppdatering o.l.</t>
  </si>
  <si>
    <t>         6861 Sosialt</t>
  </si>
  <si>
    <t>         6865 Trenerkurs</t>
  </si>
  <si>
    <t>         7100 Bilgodtgjørelse oppgavepliktig</t>
  </si>
  <si>
    <t>         7140 Reisekostnad, ikke oppgavepliktig</t>
  </si>
  <si>
    <t>         7400 Kontingent, fradragsberettiget</t>
  </si>
  <si>
    <t>         7415 Utstyr dommer</t>
  </si>
  <si>
    <t>         7416 Påmelding cup-turnering</t>
  </si>
  <si>
    <t>         7420 Gave, fradragsberettiget</t>
  </si>
  <si>
    <t>         7421 Gaver-premier</t>
  </si>
  <si>
    <t>         7600 Lisensavgift og royalties</t>
  </si>
  <si>
    <t>         7650 Støtte til egne utøvere</t>
  </si>
  <si>
    <t>         7655 Alle skal med</t>
  </si>
  <si>
    <t>         7740 Øredifferanser</t>
  </si>
  <si>
    <t>         7770 Bank og kortgebyrer</t>
  </si>
  <si>
    <t>Finansinntekter og finanskostnader</t>
  </si>
  <si>
    <r>
      <t>   </t>
    </r>
    <r>
      <rPr>
        <b/>
        <sz val="10"/>
        <color theme="1"/>
        <rFont val="Aptos Narrow"/>
        <family val="2"/>
        <scheme val="minor"/>
      </rPr>
      <t>Finansinntekter</t>
    </r>
  </si>
  <si>
    <r>
      <t>      </t>
    </r>
    <r>
      <rPr>
        <b/>
        <sz val="10"/>
        <color theme="1"/>
        <rFont val="Aptos Narrow"/>
        <family val="2"/>
        <scheme val="minor"/>
      </rPr>
      <t>Annen finansinntekt</t>
    </r>
  </si>
  <si>
    <t>         8050 Annen renteinntekt</t>
  </si>
  <si>
    <t>Netto finansresultat</t>
  </si>
  <si>
    <t>Ordinært resultat før skattekostnad</t>
  </si>
  <si>
    <t>Ordinært resultat</t>
  </si>
  <si>
    <t>Årsresultat</t>
  </si>
  <si>
    <t xml:space="preserve">        3942 Sponsorinntekter</t>
  </si>
  <si>
    <t xml:space="preserve">       3210 Avtalt honorar Kiosk hovedlaget</t>
  </si>
  <si>
    <t>2025 - budsjett</t>
  </si>
  <si>
    <t>Lyngdalsbrødet -loddsalg</t>
  </si>
  <si>
    <t>Lyngdal cup, kiwi cup mm</t>
  </si>
  <si>
    <t>Motkonto Sør Sportsreiser</t>
  </si>
  <si>
    <t>faktura cup - kommet med grunnet MVA komp.</t>
  </si>
  <si>
    <t xml:space="preserve">kurs Jan Ove </t>
  </si>
  <si>
    <t>tøypakke/baller</t>
  </si>
  <si>
    <t>Kamera, lisenser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</si>
</sst>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5.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8E7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2C2C2"/>
      </left>
      <right style="thin">
        <color rgb="FFC2C2C2"/>
      </right>
      <top style="thin">
        <color rgb="FFC2C2C2"/>
      </top>
      <bottom style="thin">
        <color rgb="FFC2C2C2"/>
      </bottom>
      <diagonal/>
    </border>
    <border>
      <left style="thin">
        <color rgb="FFC2C2C2"/>
      </left>
      <right/>
      <top style="thin">
        <color rgb="FFC2C2C2"/>
      </top>
      <bottom style="thin">
        <color rgb="FFC2C2C2"/>
      </bottom>
      <diagonal/>
    </border>
    <border>
      <left/>
      <right style="thin">
        <color rgb="FFC2C2C2"/>
      </right>
      <top style="thin">
        <color rgb="FFC2C2C2"/>
      </top>
      <bottom style="thin">
        <color rgb="FFC2C2C2"/>
      </bottom>
      <diagonal/>
    </border>
    <border>
      <left style="thin">
        <color rgb="FFC2C2C2"/>
      </left>
      <right style="thin">
        <color rgb="FFC2C2C2"/>
      </right>
      <top style="thin">
        <color rgb="FFC2C2C2"/>
      </top>
      <bottom/>
      <diagonal/>
    </border>
    <border>
      <left style="thin">
        <color rgb="FFC2C2C2"/>
      </left>
      <right style="thin">
        <color rgb="FFC2C2C2"/>
      </right>
      <top/>
      <bottom style="thin">
        <color rgb="FFC2C2C2"/>
      </bottom>
      <diagonal/>
    </border>
    <border>
      <left style="thin">
        <color rgb="FFC2C2C2"/>
      </left>
      <right/>
      <top style="thin">
        <color rgb="FFC2C2C2"/>
      </top>
      <bottom/>
      <diagonal/>
    </border>
    <border>
      <left/>
      <right style="thin">
        <color rgb="FFC2C2C2"/>
      </right>
      <top style="thin">
        <color rgb="FFC2C2C2"/>
      </top>
      <bottom/>
      <diagonal/>
    </border>
    <border>
      <left style="thin">
        <color rgb="FFC2C2C2"/>
      </left>
      <right/>
      <top/>
      <bottom style="thin">
        <color rgb="FFC2C2C2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 style="thin">
        <color rgb="FFC2C2C2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49" fontId="19" fillId="0" borderId="0" xfId="0" applyNumberFormat="1" applyFont="1"/>
    <xf numFmtId="49" fontId="20" fillId="0" borderId="0" xfId="0" applyNumberFormat="1" applyFont="1"/>
    <xf numFmtId="49" fontId="16" fillId="0" borderId="0" xfId="0" applyNumberFormat="1" applyFont="1"/>
    <xf numFmtId="0" fontId="18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8" fillId="0" borderId="10" xfId="0" applyFont="1" applyBorder="1" applyAlignment="1">
      <alignment vertical="top"/>
    </xf>
    <xf numFmtId="0" fontId="21" fillId="0" borderId="10" xfId="0" applyFont="1" applyBorder="1" applyAlignment="1">
      <alignment vertical="top" wrapText="1"/>
    </xf>
    <xf numFmtId="0" fontId="21" fillId="0" borderId="10" xfId="0" applyFont="1" applyBorder="1" applyAlignment="1">
      <alignment vertical="top"/>
    </xf>
    <xf numFmtId="0" fontId="0" fillId="34" borderId="19" xfId="0" applyFill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8" fillId="33" borderId="13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49" fontId="20" fillId="0" borderId="15" xfId="0" applyNumberFormat="1" applyFont="1" applyBorder="1" applyAlignment="1">
      <alignment vertical="top" wrapText="1"/>
    </xf>
    <xf numFmtId="49" fontId="20" fillId="0" borderId="16" xfId="0" applyNumberFormat="1" applyFont="1" applyBorder="1" applyAlignment="1">
      <alignment vertical="top" wrapText="1"/>
    </xf>
    <xf numFmtId="49" fontId="20" fillId="0" borderId="17" xfId="0" applyNumberFormat="1" applyFont="1" applyBorder="1" applyAlignment="1">
      <alignment vertical="top" wrapText="1"/>
    </xf>
    <xf numFmtId="49" fontId="20" fillId="0" borderId="18" xfId="0" applyNumberFormat="1" applyFont="1" applyBorder="1" applyAlignment="1">
      <alignment vertical="top" wrapText="1"/>
    </xf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DB66-85E6-4B12-A6D0-D8DB542B641E}">
  <dimension ref="A1:D101"/>
  <sheetViews>
    <sheetView showGridLines="0" tabSelected="1" workbookViewId="0">
      <selection activeCell="B32" sqref="B32"/>
    </sheetView>
  </sheetViews>
  <sheetFormatPr baseColWidth="10" defaultRowHeight="15" x14ac:dyDescent="0.25"/>
  <cols>
    <col min="1" max="1" width="61.140625" customWidth="1"/>
    <col min="2" max="2" width="37.140625" customWidth="1"/>
    <col min="3" max="3" width="60.7109375" customWidth="1"/>
    <col min="4" max="4" width="50" customWidth="1"/>
  </cols>
  <sheetData>
    <row r="1" spans="1:3" ht="21" x14ac:dyDescent="0.35">
      <c r="A1" s="1" t="s">
        <v>0</v>
      </c>
    </row>
    <row r="3" spans="1:3" ht="15.75" x14ac:dyDescent="0.25">
      <c r="A3" s="2" t="s">
        <v>1</v>
      </c>
    </row>
    <row r="5" spans="1:3" x14ac:dyDescent="0.25">
      <c r="A5" s="3" t="s">
        <v>2</v>
      </c>
    </row>
    <row r="7" spans="1:3" x14ac:dyDescent="0.25">
      <c r="A7" s="10" t="s">
        <v>3</v>
      </c>
      <c r="B7" s="11"/>
    </row>
    <row r="8" spans="1:3" x14ac:dyDescent="0.25">
      <c r="A8" s="12" t="s">
        <v>4</v>
      </c>
      <c r="B8" s="12">
        <v>2024</v>
      </c>
      <c r="C8" s="9" t="s">
        <v>85</v>
      </c>
    </row>
    <row r="9" spans="1:3" x14ac:dyDescent="0.25">
      <c r="A9" s="13"/>
      <c r="B9" s="13"/>
      <c r="C9" s="9"/>
    </row>
    <row r="10" spans="1:3" x14ac:dyDescent="0.25">
      <c r="A10" s="14" t="s">
        <v>5</v>
      </c>
      <c r="B10" s="15"/>
    </row>
    <row r="11" spans="1:3" x14ac:dyDescent="0.25">
      <c r="A11" s="16"/>
      <c r="B11" s="17"/>
    </row>
    <row r="12" spans="1:3" x14ac:dyDescent="0.25">
      <c r="A12" s="4" t="s">
        <v>6</v>
      </c>
      <c r="B12" s="5"/>
    </row>
    <row r="13" spans="1:3" x14ac:dyDescent="0.25">
      <c r="A13" s="4" t="s">
        <v>7</v>
      </c>
      <c r="B13" s="5"/>
    </row>
    <row r="14" spans="1:3" x14ac:dyDescent="0.25">
      <c r="A14" s="6" t="s">
        <v>8</v>
      </c>
      <c r="B14" s="4">
        <v>25000</v>
      </c>
      <c r="C14" s="4">
        <v>25000</v>
      </c>
    </row>
    <row r="15" spans="1:3" x14ac:dyDescent="0.25">
      <c r="A15" s="6" t="s">
        <v>9</v>
      </c>
      <c r="B15" s="4">
        <v>2345</v>
      </c>
      <c r="C15" s="4">
        <v>5000</v>
      </c>
    </row>
    <row r="16" spans="1:3" x14ac:dyDescent="0.25">
      <c r="A16" s="6" t="s">
        <v>84</v>
      </c>
      <c r="B16" s="4">
        <v>165000</v>
      </c>
      <c r="C16" s="4">
        <v>165000</v>
      </c>
    </row>
    <row r="17" spans="1:4" x14ac:dyDescent="0.25">
      <c r="A17" s="6" t="s">
        <v>7</v>
      </c>
      <c r="B17" s="7">
        <f>27345+165000</f>
        <v>192345</v>
      </c>
      <c r="C17" s="7">
        <f>SUM(C14:C16)</f>
        <v>195000</v>
      </c>
    </row>
    <row r="18" spans="1:4" x14ac:dyDescent="0.25">
      <c r="A18" s="4" t="s">
        <v>10</v>
      </c>
      <c r="B18" s="5"/>
      <c r="C18" s="5"/>
    </row>
    <row r="19" spans="1:4" x14ac:dyDescent="0.25">
      <c r="A19" s="6" t="s">
        <v>11</v>
      </c>
      <c r="B19" s="4">
        <v>3793</v>
      </c>
      <c r="C19" s="4">
        <v>25000</v>
      </c>
    </row>
    <row r="20" spans="1:4" x14ac:dyDescent="0.25">
      <c r="A20" s="6" t="s">
        <v>12</v>
      </c>
      <c r="B20" s="4">
        <v>37500</v>
      </c>
      <c r="C20" s="4">
        <v>37500</v>
      </c>
    </row>
    <row r="21" spans="1:4" x14ac:dyDescent="0.25">
      <c r="A21" s="6" t="s">
        <v>13</v>
      </c>
      <c r="B21" s="4">
        <v>8635</v>
      </c>
      <c r="C21" s="4">
        <v>9000</v>
      </c>
    </row>
    <row r="22" spans="1:4" x14ac:dyDescent="0.25">
      <c r="A22" s="6" t="s">
        <v>14</v>
      </c>
      <c r="B22" s="4">
        <v>498601</v>
      </c>
      <c r="C22" s="4">
        <v>500000</v>
      </c>
      <c r="D22" t="s">
        <v>86</v>
      </c>
    </row>
    <row r="23" spans="1:4" x14ac:dyDescent="0.25">
      <c r="A23" s="6" t="s">
        <v>15</v>
      </c>
      <c r="B23" s="4">
        <f>224868+350000</f>
        <v>574868</v>
      </c>
      <c r="C23" s="4">
        <v>575000</v>
      </c>
      <c r="D23" t="s">
        <v>87</v>
      </c>
    </row>
    <row r="24" spans="1:4" x14ac:dyDescent="0.25">
      <c r="A24" s="6" t="s">
        <v>16</v>
      </c>
      <c r="B24" s="4">
        <v>2800</v>
      </c>
      <c r="C24" s="4">
        <v>2800</v>
      </c>
    </row>
    <row r="25" spans="1:4" x14ac:dyDescent="0.25">
      <c r="A25" s="6" t="s">
        <v>17</v>
      </c>
      <c r="B25" s="4">
        <v>477111</v>
      </c>
      <c r="C25" s="4">
        <v>500000</v>
      </c>
    </row>
    <row r="26" spans="1:4" x14ac:dyDescent="0.25">
      <c r="A26" s="6" t="s">
        <v>18</v>
      </c>
      <c r="B26" s="4">
        <v>107000</v>
      </c>
      <c r="C26" s="4">
        <v>0</v>
      </c>
    </row>
    <row r="27" spans="1:4" x14ac:dyDescent="0.25">
      <c r="A27" s="6" t="s">
        <v>19</v>
      </c>
      <c r="B27" s="4">
        <v>753556</v>
      </c>
      <c r="C27" s="4">
        <v>750000</v>
      </c>
      <c r="D27" t="s">
        <v>88</v>
      </c>
    </row>
    <row r="28" spans="1:4" x14ac:dyDescent="0.25">
      <c r="A28" s="6" t="s">
        <v>83</v>
      </c>
      <c r="B28" s="4">
        <v>550000</v>
      </c>
      <c r="C28" s="4">
        <v>550000</v>
      </c>
    </row>
    <row r="29" spans="1:4" x14ac:dyDescent="0.25">
      <c r="A29" s="6" t="s">
        <v>20</v>
      </c>
      <c r="B29" s="4">
        <v>14560</v>
      </c>
      <c r="C29" s="4">
        <v>15000</v>
      </c>
    </row>
    <row r="30" spans="1:4" x14ac:dyDescent="0.25">
      <c r="A30" s="6" t="s">
        <v>10</v>
      </c>
      <c r="B30" s="7">
        <f>SUM(B19:B29)</f>
        <v>3028424</v>
      </c>
      <c r="C30" s="7">
        <f>SUM(C19:C29)</f>
        <v>2964300</v>
      </c>
    </row>
    <row r="31" spans="1:4" x14ac:dyDescent="0.25">
      <c r="A31" s="6" t="s">
        <v>6</v>
      </c>
      <c r="B31" s="7">
        <f>B30+B17</f>
        <v>3220769</v>
      </c>
      <c r="C31" s="7">
        <f>C30+C17</f>
        <v>3159300</v>
      </c>
    </row>
    <row r="32" spans="1:4" x14ac:dyDescent="0.25">
      <c r="A32" s="4" t="s">
        <v>21</v>
      </c>
      <c r="B32" s="5"/>
    </row>
    <row r="33" spans="1:4" x14ac:dyDescent="0.25">
      <c r="A33" s="4" t="s">
        <v>22</v>
      </c>
      <c r="B33" s="5"/>
    </row>
    <row r="34" spans="1:4" x14ac:dyDescent="0.25">
      <c r="A34" s="6" t="s">
        <v>23</v>
      </c>
      <c r="B34" s="4">
        <v>40098</v>
      </c>
      <c r="C34" s="4">
        <v>40098</v>
      </c>
    </row>
    <row r="35" spans="1:4" x14ac:dyDescent="0.25">
      <c r="A35" s="6" t="s">
        <v>24</v>
      </c>
      <c r="B35" s="4">
        <v>46034</v>
      </c>
      <c r="C35" s="4">
        <v>46034</v>
      </c>
    </row>
    <row r="36" spans="1:4" x14ac:dyDescent="0.25">
      <c r="A36" s="6" t="s">
        <v>25</v>
      </c>
      <c r="B36" s="4">
        <v>18467</v>
      </c>
      <c r="C36" s="4">
        <v>18467</v>
      </c>
    </row>
    <row r="37" spans="1:4" x14ac:dyDescent="0.25">
      <c r="A37" s="6" t="s">
        <v>26</v>
      </c>
      <c r="B37" s="4">
        <v>194520</v>
      </c>
      <c r="C37" s="4">
        <v>194520</v>
      </c>
    </row>
    <row r="38" spans="1:4" x14ac:dyDescent="0.25">
      <c r="A38" s="6" t="s">
        <v>27</v>
      </c>
      <c r="B38" s="4">
        <v>27650</v>
      </c>
      <c r="C38" s="4">
        <v>27650</v>
      </c>
    </row>
    <row r="39" spans="1:4" x14ac:dyDescent="0.25">
      <c r="A39" s="6" t="s">
        <v>28</v>
      </c>
      <c r="B39" s="4">
        <v>59647</v>
      </c>
      <c r="C39" s="4">
        <v>59647</v>
      </c>
    </row>
    <row r="40" spans="1:4" x14ac:dyDescent="0.25">
      <c r="A40" s="6" t="s">
        <v>29</v>
      </c>
      <c r="B40" s="4">
        <v>76809</v>
      </c>
      <c r="C40" s="4">
        <v>70000</v>
      </c>
    </row>
    <row r="41" spans="1:4" x14ac:dyDescent="0.25">
      <c r="A41" s="6" t="s">
        <v>30</v>
      </c>
      <c r="B41" s="4">
        <v>21682</v>
      </c>
      <c r="C41" s="4">
        <v>0</v>
      </c>
    </row>
    <row r="42" spans="1:4" x14ac:dyDescent="0.25">
      <c r="A42" s="6" t="s">
        <v>31</v>
      </c>
      <c r="B42" s="4">
        <v>366</v>
      </c>
      <c r="C42" s="4">
        <v>0</v>
      </c>
    </row>
    <row r="43" spans="1:4" x14ac:dyDescent="0.25">
      <c r="A43" s="6" t="s">
        <v>32</v>
      </c>
      <c r="B43" s="4">
        <v>135500</v>
      </c>
      <c r="C43" s="4">
        <v>135500</v>
      </c>
    </row>
    <row r="44" spans="1:4" x14ac:dyDescent="0.25">
      <c r="A44" s="6" t="s">
        <v>33</v>
      </c>
      <c r="B44" s="4">
        <v>13375</v>
      </c>
      <c r="C44" s="4">
        <v>15000</v>
      </c>
    </row>
    <row r="45" spans="1:4" x14ac:dyDescent="0.25">
      <c r="A45" s="6" t="s">
        <v>34</v>
      </c>
      <c r="B45" s="4">
        <v>86634</v>
      </c>
      <c r="C45" s="4">
        <v>30000</v>
      </c>
      <c r="D45" t="s">
        <v>92</v>
      </c>
    </row>
    <row r="46" spans="1:4" x14ac:dyDescent="0.25">
      <c r="A46" s="6" t="s">
        <v>35</v>
      </c>
      <c r="B46" s="4">
        <v>32260</v>
      </c>
      <c r="C46" s="4">
        <v>32000</v>
      </c>
    </row>
    <row r="47" spans="1:4" x14ac:dyDescent="0.25">
      <c r="A47" s="6" t="s">
        <v>36</v>
      </c>
      <c r="B47" s="4">
        <v>4543</v>
      </c>
      <c r="C47" s="4">
        <v>4500</v>
      </c>
    </row>
    <row r="48" spans="1:4" x14ac:dyDescent="0.25">
      <c r="A48" s="6" t="s">
        <v>37</v>
      </c>
      <c r="B48" s="4">
        <v>195462</v>
      </c>
      <c r="C48" s="4">
        <v>195000</v>
      </c>
    </row>
    <row r="49" spans="1:3" x14ac:dyDescent="0.25">
      <c r="A49" s="6" t="s">
        <v>38</v>
      </c>
      <c r="B49" s="4">
        <v>21410</v>
      </c>
      <c r="C49" s="4">
        <v>25000</v>
      </c>
    </row>
    <row r="50" spans="1:3" x14ac:dyDescent="0.25">
      <c r="A50" s="6" t="s">
        <v>22</v>
      </c>
      <c r="B50" s="7">
        <v>974456</v>
      </c>
      <c r="C50" s="7">
        <f>SUM(C34:C49)</f>
        <v>893416</v>
      </c>
    </row>
    <row r="51" spans="1:3" x14ac:dyDescent="0.25">
      <c r="A51" s="4" t="s">
        <v>39</v>
      </c>
      <c r="B51" s="5"/>
    </row>
    <row r="52" spans="1:3" x14ac:dyDescent="0.25">
      <c r="A52" s="6" t="s">
        <v>40</v>
      </c>
      <c r="B52" s="4">
        <v>819003</v>
      </c>
      <c r="C52" s="4">
        <v>819003</v>
      </c>
    </row>
    <row r="53" spans="1:3" x14ac:dyDescent="0.25">
      <c r="A53" s="6" t="s">
        <v>41</v>
      </c>
      <c r="B53" s="4">
        <v>25000</v>
      </c>
      <c r="C53" s="4">
        <v>230000</v>
      </c>
    </row>
    <row r="54" spans="1:3" x14ac:dyDescent="0.25">
      <c r="A54" s="6" t="s">
        <v>42</v>
      </c>
      <c r="B54" s="4">
        <v>80988</v>
      </c>
      <c r="C54" s="4">
        <v>80988</v>
      </c>
    </row>
    <row r="55" spans="1:3" x14ac:dyDescent="0.25">
      <c r="A55" s="6" t="s">
        <v>43</v>
      </c>
      <c r="B55" s="4">
        <v>115480</v>
      </c>
      <c r="C55" s="4">
        <v>115480</v>
      </c>
    </row>
    <row r="56" spans="1:3" x14ac:dyDescent="0.25">
      <c r="A56" s="6" t="s">
        <v>44</v>
      </c>
      <c r="B56" s="4">
        <v>8515</v>
      </c>
      <c r="C56" s="4">
        <v>8515</v>
      </c>
    </row>
    <row r="57" spans="1:3" x14ac:dyDescent="0.25">
      <c r="A57" s="6" t="s">
        <v>45</v>
      </c>
      <c r="B57" s="4">
        <v>2905</v>
      </c>
      <c r="C57" s="4">
        <v>2905</v>
      </c>
    </row>
    <row r="58" spans="1:3" x14ac:dyDescent="0.25">
      <c r="A58" s="6" t="s">
        <v>46</v>
      </c>
      <c r="B58" s="4">
        <v>-3029</v>
      </c>
      <c r="C58" s="4">
        <v>0</v>
      </c>
    </row>
    <row r="59" spans="1:3" x14ac:dyDescent="0.25">
      <c r="A59" s="6" t="s">
        <v>39</v>
      </c>
      <c r="B59" s="7">
        <v>1048861</v>
      </c>
      <c r="C59" s="7">
        <f>SUM(C52:C58)</f>
        <v>1256891</v>
      </c>
    </row>
    <row r="60" spans="1:3" x14ac:dyDescent="0.25">
      <c r="A60" s="4" t="s">
        <v>47</v>
      </c>
      <c r="B60" s="5"/>
    </row>
    <row r="61" spans="1:3" x14ac:dyDescent="0.25">
      <c r="A61" s="6" t="s">
        <v>48</v>
      </c>
      <c r="B61" s="4">
        <v>1236</v>
      </c>
      <c r="C61" s="4">
        <v>1236</v>
      </c>
    </row>
    <row r="62" spans="1:3" x14ac:dyDescent="0.25">
      <c r="A62" s="6" t="s">
        <v>49</v>
      </c>
      <c r="B62" s="4">
        <v>5198</v>
      </c>
      <c r="C62" s="4">
        <v>5198</v>
      </c>
    </row>
    <row r="63" spans="1:3" x14ac:dyDescent="0.25">
      <c r="A63" s="6" t="s">
        <v>50</v>
      </c>
      <c r="B63" s="4">
        <v>26836</v>
      </c>
      <c r="C63" s="4">
        <v>25000</v>
      </c>
    </row>
    <row r="64" spans="1:3" x14ac:dyDescent="0.25">
      <c r="A64" s="6" t="s">
        <v>51</v>
      </c>
      <c r="B64" s="4">
        <v>1500</v>
      </c>
      <c r="C64" s="4">
        <v>1500</v>
      </c>
    </row>
    <row r="65" spans="1:4" x14ac:dyDescent="0.25">
      <c r="A65" s="6" t="s">
        <v>52</v>
      </c>
      <c r="B65" s="4">
        <v>127246</v>
      </c>
      <c r="C65" s="4">
        <v>40000</v>
      </c>
      <c r="D65" t="s">
        <v>91</v>
      </c>
    </row>
    <row r="66" spans="1:4" x14ac:dyDescent="0.25">
      <c r="A66" s="6" t="s">
        <v>53</v>
      </c>
      <c r="B66" s="4">
        <v>6124</v>
      </c>
      <c r="C66" s="4">
        <v>6124</v>
      </c>
    </row>
    <row r="67" spans="1:4" x14ac:dyDescent="0.25">
      <c r="A67" s="6" t="s">
        <v>54</v>
      </c>
      <c r="B67" s="4">
        <v>7800</v>
      </c>
      <c r="C67" s="4">
        <v>7800</v>
      </c>
    </row>
    <row r="68" spans="1:4" x14ac:dyDescent="0.25">
      <c r="A68" s="6" t="s">
        <v>55</v>
      </c>
      <c r="B68" s="4">
        <v>31779</v>
      </c>
      <c r="C68" s="4">
        <v>30000</v>
      </c>
    </row>
    <row r="69" spans="1:4" x14ac:dyDescent="0.25">
      <c r="A69" s="6" t="s">
        <v>56</v>
      </c>
      <c r="B69" s="4">
        <v>71459</v>
      </c>
      <c r="C69" s="4">
        <v>0</v>
      </c>
      <c r="D69" t="s">
        <v>90</v>
      </c>
    </row>
    <row r="70" spans="1:4" x14ac:dyDescent="0.25">
      <c r="A70" s="6" t="s">
        <v>57</v>
      </c>
      <c r="B70" s="4">
        <v>4500</v>
      </c>
      <c r="C70" s="4">
        <v>4500</v>
      </c>
    </row>
    <row r="71" spans="1:4" x14ac:dyDescent="0.25">
      <c r="A71" s="6" t="s">
        <v>58</v>
      </c>
      <c r="B71" s="4">
        <v>267</v>
      </c>
      <c r="C71" s="4">
        <v>267</v>
      </c>
    </row>
    <row r="72" spans="1:4" x14ac:dyDescent="0.25">
      <c r="A72" s="6" t="s">
        <v>59</v>
      </c>
      <c r="B72" s="4">
        <v>1991</v>
      </c>
      <c r="C72" s="4">
        <v>2000</v>
      </c>
    </row>
    <row r="73" spans="1:4" x14ac:dyDescent="0.25">
      <c r="A73" s="6" t="s">
        <v>60</v>
      </c>
      <c r="B73" s="4">
        <v>-5400</v>
      </c>
      <c r="C73" s="4">
        <v>0</v>
      </c>
    </row>
    <row r="74" spans="1:4" x14ac:dyDescent="0.25">
      <c r="A74" s="6" t="s">
        <v>61</v>
      </c>
      <c r="B74" s="4">
        <v>51299</v>
      </c>
      <c r="C74" s="4">
        <v>50000</v>
      </c>
    </row>
    <row r="75" spans="1:4" x14ac:dyDescent="0.25">
      <c r="A75" s="6" t="s">
        <v>62</v>
      </c>
      <c r="B75" s="4">
        <v>30000</v>
      </c>
      <c r="C75" s="4">
        <v>30000</v>
      </c>
    </row>
    <row r="76" spans="1:4" x14ac:dyDescent="0.25">
      <c r="A76" s="6" t="s">
        <v>63</v>
      </c>
      <c r="B76" s="4">
        <v>13019</v>
      </c>
      <c r="C76" s="4">
        <v>10000</v>
      </c>
    </row>
    <row r="77" spans="1:4" x14ac:dyDescent="0.25">
      <c r="A77" s="6" t="s">
        <v>64</v>
      </c>
      <c r="B77" s="4">
        <v>76349</v>
      </c>
      <c r="C77" s="4">
        <v>40000</v>
      </c>
    </row>
    <row r="78" spans="1:4" x14ac:dyDescent="0.25">
      <c r="A78" s="6" t="s">
        <v>65</v>
      </c>
      <c r="B78" s="4">
        <v>21230</v>
      </c>
      <c r="C78" s="4">
        <v>21230</v>
      </c>
    </row>
    <row r="79" spans="1:4" x14ac:dyDescent="0.25">
      <c r="A79" s="6" t="s">
        <v>66</v>
      </c>
      <c r="B79" s="4">
        <v>5649</v>
      </c>
      <c r="C79" s="4">
        <v>5649</v>
      </c>
    </row>
    <row r="80" spans="1:4" x14ac:dyDescent="0.25">
      <c r="A80" s="6" t="s">
        <v>67</v>
      </c>
      <c r="B80" s="4">
        <v>643010</v>
      </c>
      <c r="C80" s="4">
        <v>643010</v>
      </c>
      <c r="D80" t="s">
        <v>89</v>
      </c>
    </row>
    <row r="81" spans="1:3" x14ac:dyDescent="0.25">
      <c r="A81" s="6" t="s">
        <v>68</v>
      </c>
      <c r="B81" s="4">
        <v>1300</v>
      </c>
      <c r="C81" s="4">
        <v>1300</v>
      </c>
    </row>
    <row r="82" spans="1:3" x14ac:dyDescent="0.25">
      <c r="A82" s="6" t="s">
        <v>69</v>
      </c>
      <c r="B82" s="4">
        <v>33959</v>
      </c>
      <c r="C82" s="4">
        <v>30000</v>
      </c>
    </row>
    <row r="83" spans="1:3" x14ac:dyDescent="0.25">
      <c r="A83" s="6" t="s">
        <v>70</v>
      </c>
      <c r="B83" s="4">
        <v>68933</v>
      </c>
      <c r="C83" s="4">
        <v>70000</v>
      </c>
    </row>
    <row r="84" spans="1:3" x14ac:dyDescent="0.25">
      <c r="A84" s="6" t="s">
        <v>71</v>
      </c>
      <c r="B84" s="4">
        <v>47200</v>
      </c>
      <c r="C84" s="4">
        <v>20000</v>
      </c>
    </row>
    <row r="85" spans="1:3" x14ac:dyDescent="0.25">
      <c r="A85" s="6" t="s">
        <v>72</v>
      </c>
      <c r="B85" s="4">
        <v>7300</v>
      </c>
      <c r="C85" s="4">
        <v>10000</v>
      </c>
    </row>
    <row r="86" spans="1:3" x14ac:dyDescent="0.25">
      <c r="A86" s="6" t="s">
        <v>73</v>
      </c>
      <c r="B86" s="4">
        <v>0</v>
      </c>
      <c r="C86" s="4">
        <v>0</v>
      </c>
    </row>
    <row r="87" spans="1:3" x14ac:dyDescent="0.25">
      <c r="A87" s="6" t="s">
        <v>74</v>
      </c>
      <c r="B87" s="4">
        <v>913</v>
      </c>
      <c r="C87" s="4">
        <v>913</v>
      </c>
    </row>
    <row r="88" spans="1:3" x14ac:dyDescent="0.25">
      <c r="A88" s="6" t="s">
        <v>47</v>
      </c>
      <c r="B88" s="7">
        <v>1280697</v>
      </c>
      <c r="C88" s="7">
        <f>SUM(C61:C87)</f>
        <v>1055727</v>
      </c>
    </row>
    <row r="89" spans="1:3" x14ac:dyDescent="0.25">
      <c r="A89" s="6" t="s">
        <v>21</v>
      </c>
      <c r="B89" s="7">
        <v>3304013</v>
      </c>
      <c r="C89" s="7">
        <f>C50+C59+C88</f>
        <v>3206034</v>
      </c>
    </row>
    <row r="90" spans="1:3" x14ac:dyDescent="0.25">
      <c r="A90" s="8" t="s">
        <v>5</v>
      </c>
      <c r="B90" s="7">
        <f>B31-B89</f>
        <v>-83244</v>
      </c>
      <c r="C90" s="7">
        <f>C31-C89</f>
        <v>-46734</v>
      </c>
    </row>
    <row r="91" spans="1:3" x14ac:dyDescent="0.25">
      <c r="A91" s="14" t="s">
        <v>75</v>
      </c>
      <c r="B91" s="15"/>
    </row>
    <row r="92" spans="1:3" x14ac:dyDescent="0.25">
      <c r="A92" s="16"/>
      <c r="B92" s="17"/>
    </row>
    <row r="93" spans="1:3" x14ac:dyDescent="0.25">
      <c r="A93" s="4" t="s">
        <v>76</v>
      </c>
      <c r="B93" s="5"/>
    </row>
    <row r="94" spans="1:3" x14ac:dyDescent="0.25">
      <c r="A94" s="4" t="s">
        <v>77</v>
      </c>
      <c r="B94" s="5"/>
    </row>
    <row r="95" spans="1:3" x14ac:dyDescent="0.25">
      <c r="A95" s="6" t="s">
        <v>78</v>
      </c>
      <c r="B95" s="4">
        <v>116000</v>
      </c>
      <c r="C95" s="4">
        <v>100000</v>
      </c>
    </row>
    <row r="96" spans="1:3" x14ac:dyDescent="0.25">
      <c r="A96" s="6" t="s">
        <v>77</v>
      </c>
      <c r="B96" s="7">
        <v>116000</v>
      </c>
      <c r="C96" s="7">
        <v>100000</v>
      </c>
    </row>
    <row r="97" spans="1:3" x14ac:dyDescent="0.25">
      <c r="A97" s="6" t="s">
        <v>76</v>
      </c>
      <c r="B97" s="7">
        <v>116000</v>
      </c>
      <c r="C97" s="7">
        <v>100000</v>
      </c>
    </row>
    <row r="98" spans="1:3" x14ac:dyDescent="0.25">
      <c r="A98" s="8" t="s">
        <v>79</v>
      </c>
      <c r="B98" s="7">
        <v>116000</v>
      </c>
      <c r="C98" s="7">
        <v>100000</v>
      </c>
    </row>
    <row r="99" spans="1:3" x14ac:dyDescent="0.25">
      <c r="A99" s="8" t="s">
        <v>80</v>
      </c>
      <c r="B99" s="7">
        <f>B90+B95</f>
        <v>32756</v>
      </c>
      <c r="C99" s="7">
        <f>C90+C95</f>
        <v>53266</v>
      </c>
    </row>
    <row r="100" spans="1:3" x14ac:dyDescent="0.25">
      <c r="A100" s="8" t="s">
        <v>81</v>
      </c>
      <c r="B100" s="7">
        <f>B99</f>
        <v>32756</v>
      </c>
      <c r="C100" s="7">
        <f>C99</f>
        <v>53266</v>
      </c>
    </row>
    <row r="101" spans="1:3" x14ac:dyDescent="0.25">
      <c r="A101" s="8" t="s">
        <v>82</v>
      </c>
      <c r="B101" s="7">
        <f>B99</f>
        <v>32756</v>
      </c>
      <c r="C101" s="7">
        <f>C99</f>
        <v>53266</v>
      </c>
    </row>
  </sheetData>
  <mergeCells count="6">
    <mergeCell ref="A91:B92"/>
    <mergeCell ref="C8:C9"/>
    <mergeCell ref="A7:B7"/>
    <mergeCell ref="A8:A9"/>
    <mergeCell ref="B8:B9"/>
    <mergeCell ref="A10:B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Resultatrapport - (2024) fotbal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Resultatrapport</dc:title>
  <dc:creator>Stig Tønnessen</dc:creator>
  <cp:lastModifiedBy>igland</cp:lastModifiedBy>
  <dcterms:created xsi:type="dcterms:W3CDTF">2025-02-24T15:34:44Z</dcterms:created>
  <dcterms:modified xsi:type="dcterms:W3CDTF">2025-05-13T13:36:10Z</dcterms:modified>
</cp:coreProperties>
</file>